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8" i="1" l="1"/>
  <c r="B16" i="1" s="1"/>
  <c r="C18" i="1"/>
  <c r="F10" i="1"/>
  <c r="K4" i="1" s="1"/>
  <c r="A16" i="1"/>
  <c r="K3" i="1" l="1"/>
  <c r="T12" i="1" s="1"/>
  <c r="K5" i="1"/>
  <c r="K2" i="1"/>
  <c r="T18" i="1" l="1"/>
  <c r="T16" i="1"/>
  <c r="T10" i="1"/>
</calcChain>
</file>

<file path=xl/sharedStrings.xml><?xml version="1.0" encoding="utf-8"?>
<sst xmlns="http://schemas.openxmlformats.org/spreadsheetml/2006/main" count="21" uniqueCount="17">
  <si>
    <t>Distance to Subject</t>
  </si>
  <si>
    <t>Extender (optional)</t>
  </si>
  <si>
    <t>Zoom Ratio</t>
  </si>
  <si>
    <t>x</t>
  </si>
  <si>
    <t>ft</t>
  </si>
  <si>
    <t>Tightest FOV</t>
  </si>
  <si>
    <t>TFOV</t>
  </si>
  <si>
    <t>Normal</t>
  </si>
  <si>
    <t>Widest FOV</t>
  </si>
  <si>
    <t>WFOV</t>
  </si>
  <si>
    <t>With Extender</t>
  </si>
  <si>
    <t>Camera Field of View Calculator v1.0</t>
  </si>
  <si>
    <t>2/3"</t>
  </si>
  <si>
    <t>1/2"</t>
  </si>
  <si>
    <t>1/3"</t>
  </si>
  <si>
    <t>Sensor Size</t>
  </si>
  <si>
    <t>http://www.ranimmo.com/resources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</si>
</sst>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9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1" applyNumberFormat="1" applyFont="1" applyFill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0" fontId="2" fillId="0" borderId="3" xfId="0" applyFont="1" applyFill="1" applyBorder="1" applyAlignment="1" applyProtection="1">
      <alignment horizontal="left"/>
      <protection hidden="1"/>
    </xf>
    <xf numFmtId="0" fontId="0" fillId="0" borderId="4" xfId="0" applyFill="1" applyBorder="1" applyProtection="1">
      <protection hidden="1"/>
    </xf>
    <xf numFmtId="0" fontId="2" fillId="0" borderId="5" xfId="0" applyFont="1" applyBorder="1" applyProtection="1"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top" wrapText="1"/>
      <protection hidden="1"/>
    </xf>
    <xf numFmtId="9" fontId="2" fillId="0" borderId="0" xfId="2" applyFont="1" applyAlignment="1" applyProtection="1">
      <alignment horizontal="right" vertical="center"/>
      <protection hidden="1"/>
    </xf>
    <xf numFmtId="0" fontId="2" fillId="0" borderId="3" xfId="0" applyFont="1" applyBorder="1" applyProtection="1"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2" fillId="0" borderId="3" xfId="0" applyFont="1" applyFill="1" applyBorder="1" applyProtection="1">
      <protection hidden="1"/>
    </xf>
    <xf numFmtId="0" fontId="4" fillId="0" borderId="4" xfId="0" applyFont="1" applyFill="1" applyBorder="1" applyAlignment="1" applyProtection="1">
      <alignment horizontal="right"/>
      <protection hidden="1"/>
    </xf>
    <xf numFmtId="189" fontId="2" fillId="0" borderId="0" xfId="0" applyNumberFormat="1" applyFont="1" applyAlignment="1" applyProtection="1">
      <protection hidden="1"/>
    </xf>
    <xf numFmtId="0" fontId="2" fillId="0" borderId="0" xfId="0" applyFont="1" applyProtection="1">
      <protection hidden="1"/>
    </xf>
    <xf numFmtId="0" fontId="4" fillId="0" borderId="6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6" fillId="0" borderId="0" xfId="3" applyAlignment="1" applyProtection="1">
      <alignment horizontal="left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2"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0</xdr:rowOff>
    </xdr:from>
    <xdr:to>
      <xdr:col>17</xdr:col>
      <xdr:colOff>580733</xdr:colOff>
      <xdr:row>27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0"/>
          <a:ext cx="8238833" cy="46577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7</xdr:col>
      <xdr:colOff>695325</xdr:colOff>
      <xdr:row>0</xdr:row>
      <xdr:rowOff>707151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3448050" cy="678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nimmo.com/resour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tabSelected="1" zoomScaleNormal="100" workbookViewId="0">
      <selection activeCell="D13" sqref="D13"/>
    </sheetView>
  </sheetViews>
  <sheetFormatPr defaultRowHeight="15" x14ac:dyDescent="0.25"/>
  <cols>
    <col min="1" max="1" width="18.5703125" style="2" customWidth="1"/>
    <col min="2" max="2" width="4.85546875" style="2" customWidth="1"/>
    <col min="3" max="3" width="1.5703125" style="2" customWidth="1"/>
    <col min="4" max="4" width="3.85546875" style="2" customWidth="1"/>
    <col min="5" max="5" width="4.42578125" style="2" customWidth="1"/>
    <col min="6" max="6" width="0" style="2" hidden="1" customWidth="1"/>
    <col min="7" max="7" width="9.140625" style="2"/>
    <col min="8" max="8" width="10.7109375" style="2" customWidth="1"/>
    <col min="9" max="9" width="9.140625" style="2"/>
    <col min="10" max="10" width="12.28515625" style="2" customWidth="1"/>
    <col min="11" max="11" width="18.140625" style="2" customWidth="1"/>
    <col min="12" max="12" width="7.140625" style="2" customWidth="1"/>
    <col min="13" max="15" width="9.140625" style="2"/>
    <col min="16" max="16" width="6.7109375" style="2" customWidth="1"/>
    <col min="17" max="17" width="11.42578125" style="2" customWidth="1"/>
    <col min="18" max="18" width="9.140625" style="2"/>
    <col min="19" max="19" width="13.7109375" style="2" customWidth="1"/>
    <col min="20" max="20" width="9.85546875" style="2" customWidth="1"/>
    <col min="21" max="16384" width="9.140625" style="2"/>
  </cols>
  <sheetData>
    <row r="1" spans="1:20" ht="78" customHeight="1" x14ac:dyDescent="0.35">
      <c r="A1" s="1" t="s">
        <v>11</v>
      </c>
      <c r="B1" s="1"/>
      <c r="C1" s="1"/>
      <c r="D1" s="1"/>
      <c r="E1" s="1"/>
      <c r="F1" s="1"/>
      <c r="G1" s="1"/>
      <c r="H1" s="1"/>
      <c r="I1" s="1"/>
    </row>
    <row r="2" spans="1:20" hidden="1" x14ac:dyDescent="0.25">
      <c r="J2" s="2" t="s">
        <v>6</v>
      </c>
      <c r="K2" s="3">
        <f>2*L29*TAN(ATAN(F10/(2*D12*B12)))</f>
        <v>5.333333333333333</v>
      </c>
    </row>
    <row r="3" spans="1:20" hidden="1" x14ac:dyDescent="0.25">
      <c r="K3" s="2" t="str">
        <f>IF(B14="","NA",2*L29*TAN(ATAN(F10/(2*D12*B12*B14))))</f>
        <v>NA</v>
      </c>
    </row>
    <row r="4" spans="1:20" hidden="1" x14ac:dyDescent="0.25">
      <c r="J4" s="2" t="s">
        <v>9</v>
      </c>
      <c r="K4" s="2">
        <f>2*L29*TAN(ATAN(F10/(2*D12)))</f>
        <v>293.33333333333331</v>
      </c>
    </row>
    <row r="5" spans="1:20" hidden="1" x14ac:dyDescent="0.25">
      <c r="G5" s="4"/>
      <c r="K5" s="2" t="str">
        <f>IF(B14="","NA",2*L29*TAN(ATAN(F10/(2*D12*B14))))</f>
        <v>NA</v>
      </c>
    </row>
    <row r="6" spans="1:20" ht="12.75" customHeight="1" x14ac:dyDescent="0.25">
      <c r="A6" s="36" t="s">
        <v>16</v>
      </c>
      <c r="B6" s="36"/>
      <c r="C6" s="36"/>
      <c r="D6" s="36"/>
      <c r="E6" s="36"/>
      <c r="F6" s="36"/>
      <c r="G6" s="36"/>
      <c r="H6" s="36"/>
    </row>
    <row r="7" spans="1:20" ht="33" customHeight="1" x14ac:dyDescent="0.25">
      <c r="B7" s="5"/>
      <c r="C7" s="5"/>
      <c r="D7" s="5"/>
    </row>
    <row r="8" spans="1:20" x14ac:dyDescent="0.25">
      <c r="B8" s="5"/>
      <c r="C8" s="5"/>
      <c r="D8" s="5"/>
      <c r="S8" s="6" t="s">
        <v>5</v>
      </c>
      <c r="T8" s="7"/>
    </row>
    <row r="9" spans="1:20" s="8" customFormat="1" ht="3" customHeight="1" x14ac:dyDescent="0.25">
      <c r="B9" s="9"/>
      <c r="C9" s="9"/>
      <c r="D9" s="9"/>
      <c r="S9" s="10"/>
      <c r="T9" s="11"/>
    </row>
    <row r="10" spans="1:20" x14ac:dyDescent="0.25">
      <c r="A10" s="12" t="s">
        <v>15</v>
      </c>
      <c r="B10" s="37" t="s">
        <v>12</v>
      </c>
      <c r="C10" s="37"/>
      <c r="D10" s="37"/>
      <c r="E10" s="13"/>
      <c r="F10" s="2">
        <f>SUMIF(A21:A23,B10,B21:B23)</f>
        <v>8.8000000000000007</v>
      </c>
      <c r="S10" s="14" t="s">
        <v>7</v>
      </c>
      <c r="T10" s="15" t="str">
        <f>INT(K2)&amp;"' "&amp;TEXT(12*(K2-INT(K2)),"#")&amp;CHAR(34)</f>
        <v>5' 4"</v>
      </c>
    </row>
    <row r="11" spans="1:20" s="8" customFormat="1" ht="3" customHeight="1" x14ac:dyDescent="0.25">
      <c r="A11" s="16"/>
      <c r="B11" s="16"/>
      <c r="C11" s="16"/>
      <c r="D11" s="16"/>
      <c r="E11" s="17"/>
      <c r="S11" s="18"/>
      <c r="T11" s="19"/>
    </row>
    <row r="12" spans="1:20" x14ac:dyDescent="0.25">
      <c r="A12" s="12" t="s">
        <v>2</v>
      </c>
      <c r="B12" s="38">
        <v>55</v>
      </c>
      <c r="C12" s="17" t="s">
        <v>3</v>
      </c>
      <c r="D12" s="38">
        <v>9</v>
      </c>
      <c r="E12" s="13"/>
      <c r="S12" s="20" t="s">
        <v>10</v>
      </c>
      <c r="T12" s="21" t="str">
        <f>IF(K3="NA","NA",INT(K3)&amp;"' "&amp;TEXT(12*(K3-INT(K3)),"#")&amp;CHAR(34))</f>
        <v>NA</v>
      </c>
    </row>
    <row r="13" spans="1:20" s="8" customFormat="1" ht="3" customHeight="1" x14ac:dyDescent="0.25">
      <c r="A13" s="16"/>
      <c r="B13" s="17"/>
      <c r="C13" s="17"/>
      <c r="D13" s="17"/>
      <c r="E13" s="17"/>
    </row>
    <row r="14" spans="1:20" x14ac:dyDescent="0.25">
      <c r="A14" s="12" t="s">
        <v>1</v>
      </c>
      <c r="B14" s="37"/>
      <c r="C14" s="37"/>
      <c r="D14" s="37"/>
      <c r="E14" s="13" t="s">
        <v>3</v>
      </c>
      <c r="S14" s="22" t="s">
        <v>8</v>
      </c>
      <c r="T14" s="23"/>
    </row>
    <row r="15" spans="1:20" s="8" customFormat="1" ht="3" customHeight="1" x14ac:dyDescent="0.25">
      <c r="A15" s="16"/>
      <c r="B15" s="16"/>
      <c r="C15" s="16"/>
      <c r="D15" s="16"/>
      <c r="E15" s="17"/>
      <c r="S15" s="24"/>
      <c r="T15" s="25"/>
    </row>
    <row r="16" spans="1:20" ht="15" customHeight="1" x14ac:dyDescent="0.25">
      <c r="A16" s="26" t="str">
        <f>IF(B14="","","Estimated Light Loss Due to  Extender")</f>
        <v/>
      </c>
      <c r="B16" s="27" t="str">
        <f>IF(B14="","",(1-1/2^B18))</f>
        <v/>
      </c>
      <c r="C16" s="27"/>
      <c r="D16" s="27"/>
      <c r="S16" s="28" t="s">
        <v>7</v>
      </c>
      <c r="T16" s="29" t="str">
        <f>INT(K4)&amp;"' "&amp;TEXT(12*(K4-INT(K4)),"#")&amp;CHAR(34)</f>
        <v>293' 4"</v>
      </c>
    </row>
    <row r="17" spans="1:20" s="8" customFormat="1" ht="3" customHeight="1" x14ac:dyDescent="0.25">
      <c r="A17" s="26"/>
      <c r="S17" s="30"/>
      <c r="T17" s="31"/>
    </row>
    <row r="18" spans="1:20" x14ac:dyDescent="0.25">
      <c r="A18" s="26"/>
      <c r="B18" s="32" t="str">
        <f>IF(B14="","",LOG(B14)/LOG(SQRT(2)))</f>
        <v/>
      </c>
      <c r="C18" s="33" t="str">
        <f>IF(B14="","","Stops")</f>
        <v/>
      </c>
      <c r="D18" s="33"/>
      <c r="E18" s="4"/>
      <c r="S18" s="20" t="s">
        <v>10</v>
      </c>
      <c r="T18" s="34" t="str">
        <f>IF(K3="NA","NA",INT(K5)&amp;"' "&amp;TEXT(12*(K5-INT(K5)),"#")&amp;CHAR(34))</f>
        <v>NA</v>
      </c>
    </row>
    <row r="19" spans="1:20" ht="15.75" customHeight="1" x14ac:dyDescent="0.25">
      <c r="A19" s="35"/>
    </row>
    <row r="20" spans="1:20" ht="20.25" customHeight="1" x14ac:dyDescent="0.25"/>
    <row r="21" spans="1:20" hidden="1" x14ac:dyDescent="0.25">
      <c r="A21" s="2" t="s">
        <v>12</v>
      </c>
      <c r="B21" s="2">
        <v>8.8000000000000007</v>
      </c>
    </row>
    <row r="22" spans="1:20" ht="21.75" hidden="1" customHeight="1" x14ac:dyDescent="0.25">
      <c r="A22" s="2" t="s">
        <v>13</v>
      </c>
      <c r="B22" s="2">
        <v>6.4</v>
      </c>
    </row>
    <row r="23" spans="1:20" ht="16.5" hidden="1" customHeight="1" x14ac:dyDescent="0.25">
      <c r="A23" s="2" t="s">
        <v>14</v>
      </c>
      <c r="B23" s="2">
        <v>4.8</v>
      </c>
    </row>
    <row r="24" spans="1:20" ht="57" customHeight="1" x14ac:dyDescent="0.25"/>
    <row r="25" spans="1:20" ht="17.25" customHeight="1" x14ac:dyDescent="0.25"/>
    <row r="27" spans="1:20" ht="2.25" customHeight="1" x14ac:dyDescent="0.25"/>
    <row r="29" spans="1:20" x14ac:dyDescent="0.25">
      <c r="K29" s="2" t="s">
        <v>0</v>
      </c>
      <c r="L29" s="39">
        <v>300</v>
      </c>
      <c r="M29" s="2" t="s">
        <v>4</v>
      </c>
    </row>
  </sheetData>
  <sheetProtection password="E33A" sheet="1" objects="1" scenarios="1"/>
  <mergeCells count="10">
    <mergeCell ref="C18:D18"/>
    <mergeCell ref="B16:D16"/>
    <mergeCell ref="A16:A18"/>
    <mergeCell ref="A1:I1"/>
    <mergeCell ref="A6:H6"/>
    <mergeCell ref="B10:D10"/>
    <mergeCell ref="B14:D14"/>
    <mergeCell ref="S8:T8"/>
    <mergeCell ref="S14:T14"/>
    <mergeCell ref="B7:D8"/>
  </mergeCells>
  <conditionalFormatting sqref="A16:A18">
    <cfRule type="expression" dxfId="1" priority="2">
      <formula>$B$14&lt;&gt;""</formula>
    </cfRule>
  </conditionalFormatting>
  <conditionalFormatting sqref="B16:D18">
    <cfRule type="expression" dxfId="0" priority="1">
      <formula>$B$14&lt;&gt;""</formula>
    </cfRule>
  </conditionalFormatting>
  <dataValidations count="1">
    <dataValidation type="list" allowBlank="1" showInputMessage="1" showErrorMessage="1" sqref="B10:D10">
      <formula1>$A$21:$A$23</formula1>
    </dataValidation>
  </dataValidations>
  <hyperlinks>
    <hyperlink ref="A6" r:id="rId1"/>
  </hyperlinks>
  <pageMargins left="0.25" right="0.25" top="0.75" bottom="0.75" header="0.3" footer="0.3"/>
  <pageSetup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2012-04-21T16:02:37Z</dcterms:created>
  <dcterms:modified xsi:type="dcterms:W3CDTF">2012-04-22T00:35:39Z</dcterms:modified>
</cp:coreProperties>
</file>